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aje\Documents\MDFarms\Documents\Budget\Unit-type-percentage\"/>
    </mc:Choice>
  </mc:AlternateContent>
  <xr:revisionPtr revIDLastSave="0" documentId="13_ncr:1_{60A60593-4555-4E37-B4DF-95DDD2A7161C}" xr6:coauthVersionLast="47" xr6:coauthVersionMax="47" xr10:uidLastSave="{00000000-0000-0000-0000-000000000000}"/>
  <bookViews>
    <workbookView xWindow="-120" yWindow="-120" windowWidth="15600" windowHeight="11280" activeTab="1" xr2:uid="{D63EB8E3-7804-440C-9810-0BBDAE03D3DD}"/>
  </bookViews>
  <sheets>
    <sheet name=" 2024 Detail" sheetId="2" r:id="rId1"/>
    <sheet name="2024 Summary" sheetId="3" r:id="rId2"/>
    <sheet name="Ben vs Rich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3" l="1"/>
  <c r="H13" i="3"/>
  <c r="H12" i="3"/>
  <c r="H11" i="3"/>
  <c r="H10" i="3"/>
  <c r="H9" i="3"/>
  <c r="H8" i="3"/>
  <c r="H7" i="3"/>
  <c r="H19" i="2" l="1"/>
  <c r="B15" i="2"/>
  <c r="Q14" i="2"/>
  <c r="R14" i="2" s="1"/>
  <c r="S14" i="2" s="1"/>
  <c r="K14" i="2"/>
  <c r="D14" i="2"/>
  <c r="F14" i="2" s="1"/>
  <c r="G14" i="2" s="1"/>
  <c r="H14" i="2" s="1"/>
  <c r="Q13" i="2"/>
  <c r="R13" i="2" s="1"/>
  <c r="S13" i="2" s="1"/>
  <c r="K13" i="2"/>
  <c r="D13" i="2"/>
  <c r="F13" i="2" s="1"/>
  <c r="G13" i="2" s="1"/>
  <c r="H13" i="2" s="1"/>
  <c r="Q12" i="2"/>
  <c r="R12" i="2" s="1"/>
  <c r="S12" i="2" s="1"/>
  <c r="K12" i="2"/>
  <c r="D12" i="2"/>
  <c r="F12" i="2" s="1"/>
  <c r="G12" i="2" s="1"/>
  <c r="H12" i="2" s="1"/>
  <c r="Q11" i="2"/>
  <c r="R11" i="2" s="1"/>
  <c r="S11" i="2" s="1"/>
  <c r="K11" i="2"/>
  <c r="L11" i="2" s="1"/>
  <c r="D11" i="2"/>
  <c r="F11" i="2" s="1"/>
  <c r="G11" i="2" s="1"/>
  <c r="H11" i="2" s="1"/>
  <c r="Q10" i="2"/>
  <c r="R10" i="2" s="1"/>
  <c r="S10" i="2" s="1"/>
  <c r="K10" i="2"/>
  <c r="D10" i="2"/>
  <c r="F10" i="2" s="1"/>
  <c r="G10" i="2" s="1"/>
  <c r="H10" i="2" s="1"/>
  <c r="Q9" i="2"/>
  <c r="R9" i="2" s="1"/>
  <c r="S9" i="2" s="1"/>
  <c r="K9" i="2"/>
  <c r="L9" i="2" s="1"/>
  <c r="M9" i="2" s="1"/>
  <c r="N9" i="2" s="1"/>
  <c r="D9" i="2"/>
  <c r="F9" i="2" s="1"/>
  <c r="G9" i="2" s="1"/>
  <c r="H9" i="2" s="1"/>
  <c r="Q8" i="2"/>
  <c r="R8" i="2" s="1"/>
  <c r="S8" i="2" s="1"/>
  <c r="K8" i="2"/>
  <c r="L8" i="2" s="1"/>
  <c r="D8" i="2"/>
  <c r="F8" i="2" s="1"/>
  <c r="G8" i="2" s="1"/>
  <c r="H8" i="2" s="1"/>
  <c r="Q7" i="2"/>
  <c r="R7" i="2" s="1"/>
  <c r="S7" i="2" s="1"/>
  <c r="K7" i="2"/>
  <c r="D7" i="2"/>
  <c r="F7" i="2" s="1"/>
  <c r="G7" i="2" s="1"/>
  <c r="H7" i="2" s="1"/>
  <c r="L10" i="2" l="1"/>
  <c r="M10" i="2" s="1"/>
  <c r="N10" i="2" s="1"/>
  <c r="L12" i="2"/>
  <c r="M12" i="2" s="1"/>
  <c r="N12" i="2" s="1"/>
  <c r="L7" i="2"/>
  <c r="M7" i="2" s="1"/>
  <c r="N7" i="2" s="1"/>
  <c r="L13" i="2"/>
  <c r="M13" i="2" s="1"/>
  <c r="N13" i="2" s="1"/>
  <c r="L14" i="2"/>
  <c r="M14" i="2" s="1"/>
  <c r="N14" i="2" s="1"/>
  <c r="M11" i="2"/>
  <c r="N11" i="2" s="1"/>
  <c r="M8" i="2"/>
  <c r="N8" i="2" s="1"/>
  <c r="H15" i="2"/>
  <c r="H16" i="2" s="1"/>
  <c r="S15" i="2"/>
  <c r="S16" i="2" s="1"/>
  <c r="N15" i="2" l="1"/>
  <c r="N16" i="2" s="1"/>
</calcChain>
</file>

<file path=xl/sharedStrings.xml><?xml version="1.0" encoding="utf-8"?>
<sst xmlns="http://schemas.openxmlformats.org/spreadsheetml/2006/main" count="119" uniqueCount="38">
  <si>
    <t xml:space="preserve">EFF </t>
  </si>
  <si>
    <t>1 BR – Spec</t>
  </si>
  <si>
    <t>1 BR</t>
  </si>
  <si>
    <t>1 BR with Den</t>
  </si>
  <si>
    <t>2 BR</t>
  </si>
  <si>
    <t>2 BR with Den</t>
  </si>
  <si>
    <t>3 BR</t>
  </si>
  <si>
    <t>3 BR with Den</t>
  </si>
  <si>
    <t>unit type</t>
  </si>
  <si>
    <t>#</t>
  </si>
  <si>
    <t>Total</t>
  </si>
  <si>
    <t>per</t>
  </si>
  <si>
    <t>month</t>
  </si>
  <si>
    <t>by</t>
  </si>
  <si>
    <t>type</t>
  </si>
  <si>
    <t>year</t>
  </si>
  <si>
    <t>minus</t>
  </si>
  <si>
    <t>Total + 130,800</t>
  </si>
  <si>
    <t>Ass</t>
  </si>
  <si>
    <t>ess</t>
  </si>
  <si>
    <t>ment</t>
  </si>
  <si>
    <t>2023</t>
  </si>
  <si>
    <t>calc</t>
  </si>
  <si>
    <t>Ben</t>
  </si>
  <si>
    <t>divide by</t>
  </si>
  <si>
    <t># of units</t>
  </si>
  <si>
    <t>using</t>
  </si>
  <si>
    <t>Ben's</t>
  </si>
  <si>
    <t>UTP</t>
  </si>
  <si>
    <t>Total Assessment 2024</t>
  </si>
  <si>
    <t>unit</t>
  </si>
  <si>
    <t>RichM</t>
  </si>
  <si>
    <t>Total per year difference to budget</t>
  </si>
  <si>
    <t>% per</t>
  </si>
  <si>
    <t>Total Assessment 2024 - 3,034,037</t>
  </si>
  <si>
    <t>Total + 130,800                    3,164,837</t>
  </si>
  <si>
    <t>of</t>
  </si>
  <si>
    <t>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</si>
</sst>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&quot;$&quot;#,##0"/>
    <numFmt numFmtId="165" formatCode="0.000000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0033CC"/>
      <name val="Calibri"/>
      <family val="2"/>
      <scheme val="minor"/>
    </font>
    <font>
      <sz val="11"/>
      <color rgb="FF0033CC"/>
      <name val="Calibri"/>
      <family val="2"/>
      <scheme val="minor"/>
    </font>
    <font>
      <sz val="11"/>
      <color rgb="FFFF0000"/>
      <name val="Calibri"/>
      <family val="2"/>
    </font>
    <font>
      <sz val="11"/>
      <color rgb="FF0000FF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4" tint="0.59999389629810485"/>
      <name val="Calibri"/>
      <family val="2"/>
      <scheme val="minor"/>
    </font>
    <font>
      <sz val="9"/>
      <color rgb="FF00B050"/>
      <name val="Calibri"/>
      <family val="2"/>
      <scheme val="minor"/>
    </font>
    <font>
      <sz val="10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0" xfId="0" applyNumberFormat="1"/>
    <xf numFmtId="0" fontId="1" fillId="0" borderId="0" xfId="0" applyFont="1" applyAlignment="1">
      <alignment vertical="center"/>
    </xf>
    <xf numFmtId="0" fontId="0" fillId="0" borderId="0" xfId="0" applyAlignment="1">
      <alignment horizontal="right"/>
    </xf>
    <xf numFmtId="3" fontId="0" fillId="0" borderId="0" xfId="0" applyNumberFormat="1"/>
    <xf numFmtId="1" fontId="0" fillId="0" borderId="0" xfId="0" applyNumberFormat="1"/>
    <xf numFmtId="1" fontId="1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65" fontId="2" fillId="0" borderId="0" xfId="0" applyNumberFormat="1" applyFont="1"/>
    <xf numFmtId="49" fontId="0" fillId="0" borderId="0" xfId="0" applyNumberFormat="1" applyAlignment="1">
      <alignment horizontal="center"/>
    </xf>
    <xf numFmtId="165" fontId="5" fillId="0" borderId="0" xfId="0" applyNumberFormat="1" applyFont="1"/>
    <xf numFmtId="1" fontId="0" fillId="0" borderId="0" xfId="0" applyNumberFormat="1" applyAlignment="1">
      <alignment horizontal="center"/>
    </xf>
    <xf numFmtId="1" fontId="6" fillId="0" borderId="0" xfId="0" applyNumberFormat="1" applyFont="1" applyAlignment="1">
      <alignment horizontal="right" vertical="center"/>
    </xf>
    <xf numFmtId="1" fontId="7" fillId="0" borderId="0" xfId="0" applyNumberFormat="1" applyFont="1"/>
    <xf numFmtId="3" fontId="7" fillId="0" borderId="0" xfId="0" applyNumberFormat="1" applyFont="1"/>
    <xf numFmtId="3" fontId="3" fillId="0" borderId="0" xfId="0" applyNumberFormat="1" applyFont="1"/>
    <xf numFmtId="1" fontId="8" fillId="0" borderId="0" xfId="0" applyNumberFormat="1" applyFont="1"/>
    <xf numFmtId="10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6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2" borderId="0" xfId="0" applyFill="1"/>
    <xf numFmtId="0" fontId="4" fillId="2" borderId="0" xfId="0" applyFont="1" applyFill="1" applyAlignment="1">
      <alignment horizontal="center"/>
    </xf>
    <xf numFmtId="165" fontId="5" fillId="2" borderId="0" xfId="0" applyNumberFormat="1" applyFont="1" applyFill="1"/>
    <xf numFmtId="1" fontId="11" fillId="2" borderId="0" xfId="0" applyNumberFormat="1" applyFont="1" applyFill="1"/>
    <xf numFmtId="0" fontId="1" fillId="3" borderId="0" xfId="0" applyFont="1" applyFill="1" applyAlignment="1">
      <alignment vertical="center"/>
    </xf>
    <xf numFmtId="0" fontId="0" fillId="3" borderId="0" xfId="0" applyFill="1"/>
    <xf numFmtId="1" fontId="0" fillId="3" borderId="0" xfId="0" applyNumberFormat="1" applyFill="1"/>
    <xf numFmtId="3" fontId="0" fillId="3" borderId="0" xfId="0" applyNumberFormat="1" applyFill="1"/>
    <xf numFmtId="1" fontId="11" fillId="3" borderId="0" xfId="0" applyNumberFormat="1" applyFont="1" applyFill="1"/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13" fillId="0" borderId="0" xfId="0" applyFont="1" applyAlignment="1">
      <alignment horizontal="center" vertical="center"/>
    </xf>
    <xf numFmtId="1" fontId="11" fillId="0" borderId="0" xfId="0" applyNumberFormat="1" applyFont="1"/>
    <xf numFmtId="9" fontId="10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871F1-3E9E-47F7-96E2-507BF329165B}">
  <dimension ref="A1:S19"/>
  <sheetViews>
    <sheetView workbookViewId="0">
      <selection sqref="A1:XFD1048576"/>
    </sheetView>
  </sheetViews>
  <sheetFormatPr defaultRowHeight="15" x14ac:dyDescent="0.25"/>
  <cols>
    <col min="1" max="1" width="13.28515625" bestFit="1" customWidth="1"/>
    <col min="2" max="2" width="4" bestFit="1" customWidth="1"/>
    <col min="3" max="3" width="5.85546875" style="1" customWidth="1"/>
    <col min="4" max="4" width="5.7109375" style="1" customWidth="1"/>
    <col min="5" max="5" width="1.140625" style="1" customWidth="1"/>
    <col min="6" max="6" width="6.140625" style="1" customWidth="1"/>
    <col min="7" max="7" width="7.5703125" style="1" customWidth="1"/>
    <col min="9" max="9" width="0.85546875" style="27" customWidth="1"/>
    <col min="10" max="10" width="9" bestFit="1" customWidth="1"/>
    <col min="12" max="12" width="5.7109375" style="5" bestFit="1" customWidth="1"/>
    <col min="13" max="13" width="7.7109375" style="5" customWidth="1"/>
    <col min="14" max="14" width="10.42578125" style="5" customWidth="1"/>
    <col min="15" max="15" width="0.85546875" style="30" customWidth="1"/>
    <col min="16" max="16" width="9.28515625" customWidth="1"/>
    <col min="17" max="17" width="5.7109375" bestFit="1" customWidth="1"/>
    <col min="18" max="18" width="10.140625" bestFit="1" customWidth="1"/>
    <col min="19" max="19" width="9.140625" bestFit="1" customWidth="1"/>
  </cols>
  <sheetData>
    <row r="1" spans="1:19" x14ac:dyDescent="0.25">
      <c r="G1"/>
    </row>
    <row r="2" spans="1:19" x14ac:dyDescent="0.25">
      <c r="F2" s="7" t="s">
        <v>22</v>
      </c>
      <c r="G2" s="7" t="s">
        <v>10</v>
      </c>
      <c r="H2" s="7" t="s">
        <v>10</v>
      </c>
      <c r="M2" s="7" t="s">
        <v>10</v>
      </c>
      <c r="N2" s="7" t="s">
        <v>10</v>
      </c>
      <c r="R2" s="7" t="s">
        <v>10</v>
      </c>
      <c r="S2" s="7" t="s">
        <v>10</v>
      </c>
    </row>
    <row r="3" spans="1:19" x14ac:dyDescent="0.25">
      <c r="C3">
        <v>2023</v>
      </c>
      <c r="F3" s="8">
        <v>2024</v>
      </c>
      <c r="G3" s="7" t="s">
        <v>11</v>
      </c>
      <c r="H3" s="7" t="s">
        <v>11</v>
      </c>
      <c r="K3" s="8" t="s">
        <v>23</v>
      </c>
      <c r="M3" s="7" t="s">
        <v>11</v>
      </c>
      <c r="N3" s="7" t="s">
        <v>11</v>
      </c>
      <c r="R3" s="7" t="s">
        <v>11</v>
      </c>
      <c r="S3" s="7" t="s">
        <v>11</v>
      </c>
    </row>
    <row r="4" spans="1:19" x14ac:dyDescent="0.25">
      <c r="C4" s="8" t="s">
        <v>18</v>
      </c>
      <c r="D4" s="11" t="s">
        <v>21</v>
      </c>
      <c r="E4" s="11"/>
      <c r="F4" s="8" t="s">
        <v>18</v>
      </c>
      <c r="G4" s="7" t="s">
        <v>12</v>
      </c>
      <c r="H4" s="7" t="s">
        <v>15</v>
      </c>
      <c r="K4" s="8">
        <v>2017</v>
      </c>
      <c r="L4" s="13" t="s">
        <v>26</v>
      </c>
      <c r="M4" s="7" t="s">
        <v>12</v>
      </c>
      <c r="N4" s="7" t="s">
        <v>15</v>
      </c>
      <c r="P4" s="8" t="s">
        <v>31</v>
      </c>
      <c r="Q4" s="8" t="s">
        <v>26</v>
      </c>
      <c r="R4" s="7" t="s">
        <v>12</v>
      </c>
      <c r="S4" s="7" t="s">
        <v>15</v>
      </c>
    </row>
    <row r="5" spans="1:19" x14ac:dyDescent="0.25">
      <c r="C5" s="8" t="s">
        <v>19</v>
      </c>
      <c r="D5" s="7" t="s">
        <v>16</v>
      </c>
      <c r="E5" s="7"/>
      <c r="F5" s="8" t="s">
        <v>19</v>
      </c>
      <c r="G5" s="7" t="s">
        <v>13</v>
      </c>
      <c r="H5" s="7" t="s">
        <v>13</v>
      </c>
      <c r="I5" s="28"/>
      <c r="J5" s="7" t="s">
        <v>23</v>
      </c>
      <c r="K5" t="s">
        <v>24</v>
      </c>
      <c r="L5" s="13" t="s">
        <v>27</v>
      </c>
      <c r="M5" s="7" t="s">
        <v>13</v>
      </c>
      <c r="N5" s="7" t="s">
        <v>13</v>
      </c>
      <c r="P5" s="8" t="s">
        <v>11</v>
      </c>
      <c r="Q5" s="19" t="s">
        <v>31</v>
      </c>
      <c r="R5" s="7" t="s">
        <v>13</v>
      </c>
      <c r="S5" s="7" t="s">
        <v>13</v>
      </c>
    </row>
    <row r="6" spans="1:19" x14ac:dyDescent="0.25">
      <c r="A6" t="s">
        <v>8</v>
      </c>
      <c r="B6" s="8" t="s">
        <v>9</v>
      </c>
      <c r="C6" s="8" t="s">
        <v>20</v>
      </c>
      <c r="D6" s="7">
        <v>20</v>
      </c>
      <c r="E6" s="7"/>
      <c r="F6" s="8" t="s">
        <v>20</v>
      </c>
      <c r="G6" s="7" t="s">
        <v>14</v>
      </c>
      <c r="H6" s="7" t="s">
        <v>14</v>
      </c>
      <c r="I6" s="28"/>
      <c r="J6" s="8">
        <v>2017</v>
      </c>
      <c r="K6" s="7" t="s">
        <v>25</v>
      </c>
      <c r="L6" s="13" t="s">
        <v>28</v>
      </c>
      <c r="M6" s="7" t="s">
        <v>14</v>
      </c>
      <c r="N6" s="7" t="s">
        <v>14</v>
      </c>
      <c r="P6" s="7" t="s">
        <v>30</v>
      </c>
      <c r="Q6" s="7" t="s">
        <v>28</v>
      </c>
      <c r="R6" s="7" t="s">
        <v>14</v>
      </c>
      <c r="S6" s="7" t="s">
        <v>14</v>
      </c>
    </row>
    <row r="7" spans="1:19" x14ac:dyDescent="0.25">
      <c r="A7" s="2" t="s">
        <v>0</v>
      </c>
      <c r="B7" s="3">
        <v>5</v>
      </c>
      <c r="C7" s="6">
        <v>305</v>
      </c>
      <c r="D7" s="6">
        <f>C7-20</f>
        <v>285</v>
      </c>
      <c r="E7" s="6"/>
      <c r="F7" s="6">
        <f>ROUND(0.05*D7+D7+20,0)</f>
        <v>319</v>
      </c>
      <c r="G7" s="4">
        <f>B7*F7</f>
        <v>1595</v>
      </c>
      <c r="H7" s="4">
        <f>12*G7</f>
        <v>19140</v>
      </c>
      <c r="I7" s="29"/>
      <c r="J7" s="9">
        <v>5.9179999999999996E-3</v>
      </c>
      <c r="K7">
        <f t="shared" ref="K7:K14" si="0">J7/B7</f>
        <v>1.1835999999999999E-3</v>
      </c>
      <c r="L7" s="5">
        <f>ROUND((K7*$H$18/12)+20,0)</f>
        <v>319</v>
      </c>
      <c r="M7" s="4">
        <f t="shared" ref="M7:M14" si="1">B7*L7</f>
        <v>1595</v>
      </c>
      <c r="N7" s="4">
        <f>12*M7</f>
        <v>19140</v>
      </c>
      <c r="P7" s="10">
        <v>1.2340000000000001E-3</v>
      </c>
      <c r="Q7" s="18">
        <f>(P7*$H$18/12)+20</f>
        <v>332.00013816666666</v>
      </c>
      <c r="R7" s="4">
        <f t="shared" ref="R7:R14" si="2">B7*Q7</f>
        <v>1660.0006908333332</v>
      </c>
      <c r="S7" s="4">
        <f>12*R7</f>
        <v>19920.008289999998</v>
      </c>
    </row>
    <row r="8" spans="1:19" x14ac:dyDescent="0.25">
      <c r="A8" s="2" t="s">
        <v>1</v>
      </c>
      <c r="B8" s="3">
        <v>5</v>
      </c>
      <c r="C8" s="6">
        <v>343</v>
      </c>
      <c r="D8" s="6">
        <f t="shared" ref="D8:D14" si="3">C8-20</f>
        <v>323</v>
      </c>
      <c r="E8" s="6"/>
      <c r="F8" s="6">
        <f t="shared" ref="F8:F14" si="4">ROUND(0.05*D8+D8+20,0)</f>
        <v>359</v>
      </c>
      <c r="G8" s="4">
        <f t="shared" ref="G8:G14" si="5">B8*F8</f>
        <v>1795</v>
      </c>
      <c r="H8" s="4">
        <f t="shared" ref="H8:H14" si="6">12*G8</f>
        <v>21540</v>
      </c>
      <c r="I8" s="29"/>
      <c r="J8" s="9">
        <v>6.6969999999999998E-3</v>
      </c>
      <c r="K8">
        <f t="shared" si="0"/>
        <v>1.3393999999999999E-3</v>
      </c>
      <c r="L8" s="5">
        <f>ROUND((K8*$H$18/12)+20,0)</f>
        <v>359</v>
      </c>
      <c r="M8" s="4">
        <f t="shared" si="1"/>
        <v>1795</v>
      </c>
      <c r="N8" s="4">
        <f t="shared" ref="N8:N14" si="7">12*M8</f>
        <v>21540</v>
      </c>
      <c r="P8" s="10">
        <v>1.372E-3</v>
      </c>
      <c r="Q8" s="18">
        <f t="shared" ref="Q8:Q14" si="8">(P8*$H$18/12)+20</f>
        <v>366.89156366666663</v>
      </c>
      <c r="R8" s="4">
        <f t="shared" si="2"/>
        <v>1834.4578183333331</v>
      </c>
      <c r="S8" s="4">
        <f t="shared" ref="S8:S14" si="9">12*R8</f>
        <v>22013.493819999996</v>
      </c>
    </row>
    <row r="9" spans="1:19" x14ac:dyDescent="0.25">
      <c r="A9" s="2" t="s">
        <v>2</v>
      </c>
      <c r="B9" s="3">
        <v>131</v>
      </c>
      <c r="C9" s="6">
        <v>377</v>
      </c>
      <c r="D9" s="6">
        <f t="shared" si="3"/>
        <v>357</v>
      </c>
      <c r="E9" s="6"/>
      <c r="F9" s="6">
        <f t="shared" si="4"/>
        <v>395</v>
      </c>
      <c r="G9" s="4">
        <f t="shared" si="5"/>
        <v>51745</v>
      </c>
      <c r="H9" s="4">
        <f t="shared" si="6"/>
        <v>620940</v>
      </c>
      <c r="I9" s="29"/>
      <c r="J9" s="9">
        <v>0.19432199999999999</v>
      </c>
      <c r="K9">
        <f t="shared" si="0"/>
        <v>1.4833740458015266E-3</v>
      </c>
      <c r="L9" s="5">
        <f t="shared" ref="L9:L14" si="10">ROUND((K9*$H$18/12)+20,0)</f>
        <v>395</v>
      </c>
      <c r="M9" s="4">
        <f t="shared" si="1"/>
        <v>51745</v>
      </c>
      <c r="N9" s="4">
        <f t="shared" si="7"/>
        <v>620940</v>
      </c>
      <c r="P9" s="10">
        <v>1.5089999999999999E-3</v>
      </c>
      <c r="Q9" s="18">
        <f t="shared" si="8"/>
        <v>401.53015275000001</v>
      </c>
      <c r="R9" s="4">
        <f t="shared" si="2"/>
        <v>52600.450010250002</v>
      </c>
      <c r="S9" s="4">
        <f t="shared" si="9"/>
        <v>631205.40012300003</v>
      </c>
    </row>
    <row r="10" spans="1:19" x14ac:dyDescent="0.25">
      <c r="A10" s="2" t="s">
        <v>3</v>
      </c>
      <c r="B10" s="3">
        <v>13</v>
      </c>
      <c r="C10" s="6">
        <v>450</v>
      </c>
      <c r="D10" s="6">
        <f t="shared" si="3"/>
        <v>430</v>
      </c>
      <c r="E10" s="6"/>
      <c r="F10" s="6">
        <f t="shared" si="4"/>
        <v>472</v>
      </c>
      <c r="G10" s="4">
        <f t="shared" si="5"/>
        <v>6136</v>
      </c>
      <c r="H10" s="4">
        <f t="shared" si="6"/>
        <v>73632</v>
      </c>
      <c r="I10" s="29"/>
      <c r="J10" s="9">
        <v>2.3234000000000001E-2</v>
      </c>
      <c r="K10">
        <f t="shared" si="0"/>
        <v>1.7872307692307693E-3</v>
      </c>
      <c r="L10" s="5">
        <f t="shared" si="10"/>
        <v>472</v>
      </c>
      <c r="M10" s="4">
        <f t="shared" si="1"/>
        <v>6136</v>
      </c>
      <c r="N10" s="4">
        <f t="shared" si="7"/>
        <v>73632</v>
      </c>
      <c r="P10" s="10">
        <v>1.7830000000000001E-3</v>
      </c>
      <c r="Q10" s="18">
        <f t="shared" si="8"/>
        <v>470.80733091666667</v>
      </c>
      <c r="R10" s="4">
        <f t="shared" si="2"/>
        <v>6120.4953019166669</v>
      </c>
      <c r="S10" s="4">
        <f t="shared" si="9"/>
        <v>73445.943622999999</v>
      </c>
    </row>
    <row r="11" spans="1:19" x14ac:dyDescent="0.25">
      <c r="A11" s="2" t="s">
        <v>4</v>
      </c>
      <c r="B11" s="3">
        <v>206</v>
      </c>
      <c r="C11" s="6">
        <v>464</v>
      </c>
      <c r="D11" s="6">
        <f t="shared" si="3"/>
        <v>444</v>
      </c>
      <c r="E11" s="6"/>
      <c r="F11" s="14">
        <f t="shared" si="4"/>
        <v>486</v>
      </c>
      <c r="G11" s="17">
        <f t="shared" si="5"/>
        <v>100116</v>
      </c>
      <c r="H11" s="17">
        <f t="shared" si="6"/>
        <v>1201392</v>
      </c>
      <c r="I11" s="29"/>
      <c r="J11" s="9">
        <v>0.38052799999999998</v>
      </c>
      <c r="K11">
        <f t="shared" si="0"/>
        <v>1.8472233009708737E-3</v>
      </c>
      <c r="L11" s="15">
        <f t="shared" si="10"/>
        <v>487</v>
      </c>
      <c r="M11" s="16">
        <f t="shared" si="1"/>
        <v>100322</v>
      </c>
      <c r="N11" s="16">
        <f t="shared" si="7"/>
        <v>1203864</v>
      </c>
      <c r="P11" s="10">
        <v>1.8519999999999999E-3</v>
      </c>
      <c r="Q11" s="18">
        <f t="shared" si="8"/>
        <v>488.25304366666666</v>
      </c>
      <c r="R11" s="4">
        <f t="shared" si="2"/>
        <v>100580.12699533332</v>
      </c>
      <c r="S11" s="4">
        <f t="shared" si="9"/>
        <v>1206961.5239439998</v>
      </c>
    </row>
    <row r="12" spans="1:19" x14ac:dyDescent="0.25">
      <c r="A12" s="2" t="s">
        <v>5</v>
      </c>
      <c r="B12" s="3">
        <v>11</v>
      </c>
      <c r="C12" s="6">
        <v>510</v>
      </c>
      <c r="D12" s="6">
        <f t="shared" si="3"/>
        <v>490</v>
      </c>
      <c r="E12" s="6"/>
      <c r="F12" s="6">
        <f t="shared" si="4"/>
        <v>535</v>
      </c>
      <c r="G12" s="4">
        <f t="shared" si="5"/>
        <v>5885</v>
      </c>
      <c r="H12" s="4">
        <f t="shared" si="6"/>
        <v>70620</v>
      </c>
      <c r="I12" s="29"/>
      <c r="J12" s="9">
        <v>2.2387000000000001E-2</v>
      </c>
      <c r="K12">
        <f t="shared" si="0"/>
        <v>2.0351818181818184E-3</v>
      </c>
      <c r="L12" s="5">
        <f t="shared" si="10"/>
        <v>535</v>
      </c>
      <c r="M12" s="4">
        <f t="shared" si="1"/>
        <v>5885</v>
      </c>
      <c r="N12" s="4">
        <f t="shared" si="7"/>
        <v>70620</v>
      </c>
      <c r="P12" s="10">
        <v>2.0230000000000001E-3</v>
      </c>
      <c r="Q12" s="18">
        <f t="shared" si="8"/>
        <v>531.48807091666663</v>
      </c>
      <c r="R12" s="4">
        <f t="shared" si="2"/>
        <v>5846.3687800833331</v>
      </c>
      <c r="S12" s="4">
        <f t="shared" si="9"/>
        <v>70156.425361000001</v>
      </c>
    </row>
    <row r="13" spans="1:19" x14ac:dyDescent="0.25">
      <c r="A13" s="2" t="s">
        <v>6</v>
      </c>
      <c r="B13" s="3">
        <v>153</v>
      </c>
      <c r="C13" s="6">
        <v>522</v>
      </c>
      <c r="D13" s="6">
        <f t="shared" si="3"/>
        <v>502</v>
      </c>
      <c r="E13" s="6"/>
      <c r="F13" s="6">
        <f t="shared" si="4"/>
        <v>547</v>
      </c>
      <c r="G13" s="4">
        <f t="shared" si="5"/>
        <v>83691</v>
      </c>
      <c r="H13" s="4">
        <f t="shared" si="6"/>
        <v>1004292</v>
      </c>
      <c r="I13" s="29"/>
      <c r="J13" s="9">
        <v>0.318718</v>
      </c>
      <c r="K13">
        <f t="shared" si="0"/>
        <v>2.0831241830065361E-3</v>
      </c>
      <c r="L13" s="5">
        <f t="shared" si="10"/>
        <v>547</v>
      </c>
      <c r="M13" s="4">
        <f t="shared" si="1"/>
        <v>83691</v>
      </c>
      <c r="N13" s="4">
        <f t="shared" si="7"/>
        <v>1004292</v>
      </c>
      <c r="P13" s="10">
        <v>2.0579999999999999E-3</v>
      </c>
      <c r="Q13" s="18">
        <f t="shared" si="8"/>
        <v>540.33734549999997</v>
      </c>
      <c r="R13" s="4">
        <f t="shared" si="2"/>
        <v>82671.613861499995</v>
      </c>
      <c r="S13" s="4">
        <f t="shared" si="9"/>
        <v>992059.36633799993</v>
      </c>
    </row>
    <row r="14" spans="1:19" x14ac:dyDescent="0.25">
      <c r="A14" s="2" t="s">
        <v>7</v>
      </c>
      <c r="B14" s="3">
        <v>21</v>
      </c>
      <c r="C14" s="6">
        <v>572</v>
      </c>
      <c r="D14" s="6">
        <f t="shared" si="3"/>
        <v>552</v>
      </c>
      <c r="E14" s="6"/>
      <c r="F14" s="6">
        <f t="shared" si="4"/>
        <v>600</v>
      </c>
      <c r="G14" s="4">
        <f t="shared" si="5"/>
        <v>12600</v>
      </c>
      <c r="H14" s="4">
        <f t="shared" si="6"/>
        <v>151200</v>
      </c>
      <c r="I14" s="29"/>
      <c r="J14" s="9">
        <v>4.8196000000000003E-2</v>
      </c>
      <c r="K14">
        <f t="shared" si="0"/>
        <v>2.2950476190476193E-3</v>
      </c>
      <c r="L14" s="5">
        <f t="shared" si="10"/>
        <v>600</v>
      </c>
      <c r="M14" s="4">
        <f t="shared" si="1"/>
        <v>12600</v>
      </c>
      <c r="N14" s="4">
        <f t="shared" si="7"/>
        <v>151200</v>
      </c>
      <c r="P14" s="10">
        <v>2.264E-3</v>
      </c>
      <c r="Q14" s="18">
        <f t="shared" si="8"/>
        <v>592.42164733333334</v>
      </c>
      <c r="R14" s="4">
        <f t="shared" si="2"/>
        <v>12440.854594</v>
      </c>
      <c r="S14" s="4">
        <f t="shared" si="9"/>
        <v>149290.25512799999</v>
      </c>
    </row>
    <row r="15" spans="1:19" x14ac:dyDescent="0.25">
      <c r="A15" s="2" t="s">
        <v>10</v>
      </c>
      <c r="B15">
        <f>SUM(B7:B14)</f>
        <v>545</v>
      </c>
      <c r="C15" s="5"/>
      <c r="D15" s="5"/>
      <c r="E15" s="5"/>
      <c r="F15" s="5"/>
      <c r="G15" s="4"/>
      <c r="H15" s="4">
        <f>SUM(H7:H14)</f>
        <v>3162756</v>
      </c>
      <c r="I15" s="29"/>
      <c r="N15" s="4">
        <f>SUM(N7:N14)</f>
        <v>3165228</v>
      </c>
      <c r="S15" s="4">
        <f>SUM(S7:S14)</f>
        <v>3165052.4166269996</v>
      </c>
    </row>
    <row r="16" spans="1:19" x14ac:dyDescent="0.25">
      <c r="A16" s="31" t="s">
        <v>32</v>
      </c>
      <c r="B16" s="32"/>
      <c r="C16" s="33"/>
      <c r="D16" s="33"/>
      <c r="E16" s="33"/>
      <c r="F16" s="33"/>
      <c r="G16" s="34"/>
      <c r="H16" s="34">
        <f>H15-$H$19</f>
        <v>-2081</v>
      </c>
      <c r="I16" s="32"/>
      <c r="J16" s="32"/>
      <c r="K16" s="32"/>
      <c r="L16" s="33"/>
      <c r="M16" s="33"/>
      <c r="N16" s="33">
        <f>N15-$H$19</f>
        <v>391</v>
      </c>
      <c r="O16" s="35"/>
      <c r="P16" s="32"/>
      <c r="Q16" s="32"/>
      <c r="R16" s="32"/>
      <c r="S16" s="33">
        <f>S15-$H$19</f>
        <v>215.41662699962035</v>
      </c>
    </row>
    <row r="17" spans="1:8" x14ac:dyDescent="0.25">
      <c r="C17" s="5"/>
      <c r="D17" s="5"/>
      <c r="E17" s="5"/>
      <c r="F17" s="5"/>
      <c r="G17" s="5"/>
      <c r="H17" s="5"/>
    </row>
    <row r="18" spans="1:8" x14ac:dyDescent="0.25">
      <c r="A18" t="s">
        <v>29</v>
      </c>
      <c r="H18" s="4">
        <v>3034037</v>
      </c>
    </row>
    <row r="19" spans="1:8" x14ac:dyDescent="0.25">
      <c r="A19" t="s">
        <v>17</v>
      </c>
      <c r="H19" s="4">
        <f>$H18+130800</f>
        <v>3164837</v>
      </c>
    </row>
  </sheetData>
  <pageMargins left="0.7" right="0.7" top="0.75" bottom="0.75" header="0.3" footer="0.3"/>
  <pageSetup orientation="portrait" horizontalDpi="0" verticalDpi="0" r:id="rId1"/>
  <ignoredErrors>
    <ignoredError sqref="D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BAAD1-98DC-4CBB-B162-C8EA60A417CA}"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3.28515625" bestFit="1" customWidth="1"/>
    <col min="2" max="2" width="4" bestFit="1" customWidth="1"/>
    <col min="3" max="3" width="5.7109375" style="1" bestFit="1" customWidth="1"/>
    <col min="4" max="4" width="6.42578125" style="1" bestFit="1" customWidth="1"/>
    <col min="5" max="6" width="5.7109375" style="1" bestFit="1" customWidth="1"/>
    <col min="7" max="7" width="6" style="1" bestFit="1" customWidth="1"/>
    <col min="8" max="8" width="5.85546875" bestFit="1" customWidth="1"/>
    <col min="9" max="9" width="2.28515625" customWidth="1"/>
  </cols>
  <sheetData>
    <row r="1" spans="1:11" x14ac:dyDescent="0.25">
      <c r="A1" s="20"/>
      <c r="B1" s="20"/>
      <c r="C1" s="20"/>
      <c r="D1" s="20"/>
      <c r="E1" s="20"/>
      <c r="F1" s="20"/>
      <c r="G1" s="20"/>
      <c r="H1" s="20"/>
    </row>
    <row r="2" spans="1:11" x14ac:dyDescent="0.25">
      <c r="A2" s="20"/>
      <c r="B2" s="20"/>
      <c r="C2" s="20"/>
      <c r="D2" s="20"/>
      <c r="E2" s="20" t="s">
        <v>22</v>
      </c>
      <c r="F2" s="20"/>
      <c r="G2" s="20"/>
      <c r="H2" s="20"/>
    </row>
    <row r="3" spans="1:11" x14ac:dyDescent="0.25">
      <c r="A3" s="20"/>
      <c r="B3" s="20"/>
      <c r="C3" s="20">
        <v>2023</v>
      </c>
      <c r="D3" s="20"/>
      <c r="E3" s="41">
        <v>0.05</v>
      </c>
      <c r="F3" s="20" t="s">
        <v>26</v>
      </c>
      <c r="G3" s="20"/>
      <c r="H3" s="20"/>
      <c r="J3" s="20" t="s">
        <v>23</v>
      </c>
    </row>
    <row r="4" spans="1:11" x14ac:dyDescent="0.25">
      <c r="A4" s="20"/>
      <c r="B4" s="20"/>
      <c r="C4" s="20" t="s">
        <v>18</v>
      </c>
      <c r="D4" s="20">
        <v>2023</v>
      </c>
      <c r="E4" s="20" t="s">
        <v>36</v>
      </c>
      <c r="F4" s="20" t="s">
        <v>27</v>
      </c>
      <c r="G4" s="37" t="s">
        <v>26</v>
      </c>
      <c r="H4" s="36" t="s">
        <v>31</v>
      </c>
      <c r="J4" s="20">
        <v>2017</v>
      </c>
      <c r="K4" s="20" t="s">
        <v>31</v>
      </c>
    </row>
    <row r="5" spans="1:11" x14ac:dyDescent="0.25">
      <c r="A5" s="20"/>
      <c r="B5" s="20"/>
      <c r="C5" s="20" t="s">
        <v>19</v>
      </c>
      <c r="D5" s="20" t="s">
        <v>16</v>
      </c>
      <c r="E5" s="20" t="s">
        <v>37</v>
      </c>
      <c r="F5" s="20">
        <v>2017</v>
      </c>
      <c r="G5" s="39" t="s">
        <v>31</v>
      </c>
      <c r="H5" s="36" t="s">
        <v>16</v>
      </c>
      <c r="J5" s="20" t="s">
        <v>33</v>
      </c>
      <c r="K5" s="20" t="s">
        <v>33</v>
      </c>
    </row>
    <row r="6" spans="1:11" x14ac:dyDescent="0.25">
      <c r="A6" s="22" t="s">
        <v>8</v>
      </c>
      <c r="B6" s="20" t="s">
        <v>9</v>
      </c>
      <c r="C6" s="20" t="s">
        <v>20</v>
      </c>
      <c r="D6" s="23">
        <v>20</v>
      </c>
      <c r="E6" s="20" t="s">
        <v>30</v>
      </c>
      <c r="F6" s="20" t="s">
        <v>28</v>
      </c>
      <c r="G6" s="37" t="s">
        <v>28</v>
      </c>
      <c r="H6" s="37" t="s">
        <v>22</v>
      </c>
      <c r="J6" s="20" t="s">
        <v>30</v>
      </c>
      <c r="K6" s="20" t="s">
        <v>30</v>
      </c>
    </row>
    <row r="7" spans="1:11" x14ac:dyDescent="0.25">
      <c r="A7" s="22" t="s">
        <v>0</v>
      </c>
      <c r="B7" s="24">
        <v>5</v>
      </c>
      <c r="C7" s="24">
        <v>305</v>
      </c>
      <c r="D7" s="24">
        <v>285</v>
      </c>
      <c r="E7" s="24">
        <v>319</v>
      </c>
      <c r="F7" s="24">
        <v>319</v>
      </c>
      <c r="G7" s="21">
        <v>332</v>
      </c>
      <c r="H7" s="38">
        <f>G7-E7</f>
        <v>13</v>
      </c>
      <c r="J7" s="24">
        <v>1.1839999999999999E-3</v>
      </c>
      <c r="K7" s="24">
        <v>1.2340000000000001E-3</v>
      </c>
    </row>
    <row r="8" spans="1:11" x14ac:dyDescent="0.25">
      <c r="A8" s="22" t="s">
        <v>1</v>
      </c>
      <c r="B8" s="24">
        <v>5</v>
      </c>
      <c r="C8" s="24">
        <v>343</v>
      </c>
      <c r="D8" s="24">
        <v>323</v>
      </c>
      <c r="E8" s="24">
        <v>359</v>
      </c>
      <c r="F8" s="24">
        <v>359</v>
      </c>
      <c r="G8" s="21">
        <v>367</v>
      </c>
      <c r="H8" s="38">
        <f t="shared" ref="H8:H14" si="0">G8-E8</f>
        <v>8</v>
      </c>
      <c r="J8" s="24">
        <v>1.3389999999999999E-3</v>
      </c>
      <c r="K8" s="24">
        <v>1.372E-3</v>
      </c>
    </row>
    <row r="9" spans="1:11" x14ac:dyDescent="0.25">
      <c r="A9" s="22" t="s">
        <v>2</v>
      </c>
      <c r="B9" s="24">
        <v>131</v>
      </c>
      <c r="C9" s="24">
        <v>377</v>
      </c>
      <c r="D9" s="24">
        <v>357</v>
      </c>
      <c r="E9" s="24">
        <v>395</v>
      </c>
      <c r="F9" s="24">
        <v>395</v>
      </c>
      <c r="G9" s="21">
        <v>402</v>
      </c>
      <c r="H9" s="38">
        <f t="shared" si="0"/>
        <v>7</v>
      </c>
      <c r="J9" s="24">
        <v>1.4829999999999999E-3</v>
      </c>
      <c r="K9" s="24">
        <v>1.5089999999999999E-3</v>
      </c>
    </row>
    <row r="10" spans="1:11" x14ac:dyDescent="0.25">
      <c r="A10" s="22" t="s">
        <v>3</v>
      </c>
      <c r="B10" s="24">
        <v>13</v>
      </c>
      <c r="C10" s="24">
        <v>450</v>
      </c>
      <c r="D10" s="24">
        <v>430</v>
      </c>
      <c r="E10" s="24">
        <v>472</v>
      </c>
      <c r="F10" s="24">
        <v>472</v>
      </c>
      <c r="G10" s="21">
        <v>471</v>
      </c>
      <c r="H10" s="38">
        <f t="shared" si="0"/>
        <v>-1</v>
      </c>
      <c r="J10" s="24">
        <v>1.787E-3</v>
      </c>
      <c r="K10" s="24">
        <v>1.7830000000000001E-3</v>
      </c>
    </row>
    <row r="11" spans="1:11" x14ac:dyDescent="0.25">
      <c r="A11" s="22" t="s">
        <v>4</v>
      </c>
      <c r="B11" s="24">
        <v>206</v>
      </c>
      <c r="C11" s="24">
        <v>464</v>
      </c>
      <c r="D11" s="24">
        <v>444</v>
      </c>
      <c r="E11" s="26">
        <v>486</v>
      </c>
      <c r="F11" s="25">
        <v>487</v>
      </c>
      <c r="G11" s="21">
        <v>488</v>
      </c>
      <c r="H11" s="38">
        <f t="shared" si="0"/>
        <v>2</v>
      </c>
      <c r="J11" s="24">
        <v>1.8469999999999999E-3</v>
      </c>
      <c r="K11" s="24">
        <v>1.8519999999999999E-3</v>
      </c>
    </row>
    <row r="12" spans="1:11" x14ac:dyDescent="0.25">
      <c r="A12" s="22" t="s">
        <v>5</v>
      </c>
      <c r="B12" s="24">
        <v>11</v>
      </c>
      <c r="C12" s="24">
        <v>510</v>
      </c>
      <c r="D12" s="24">
        <v>490</v>
      </c>
      <c r="E12" s="24">
        <v>535</v>
      </c>
      <c r="F12" s="24">
        <v>535</v>
      </c>
      <c r="G12" s="21">
        <v>531</v>
      </c>
      <c r="H12" s="38">
        <f t="shared" si="0"/>
        <v>-4</v>
      </c>
      <c r="J12" s="24">
        <v>2.0349999999999999E-3</v>
      </c>
      <c r="K12" s="24">
        <v>2.0230000000000001E-3</v>
      </c>
    </row>
    <row r="13" spans="1:11" x14ac:dyDescent="0.25">
      <c r="A13" s="22" t="s">
        <v>6</v>
      </c>
      <c r="B13" s="24">
        <v>153</v>
      </c>
      <c r="C13" s="24">
        <v>522</v>
      </c>
      <c r="D13" s="24">
        <v>502</v>
      </c>
      <c r="E13" s="24">
        <v>547</v>
      </c>
      <c r="F13" s="24">
        <v>547</v>
      </c>
      <c r="G13" s="21">
        <v>540</v>
      </c>
      <c r="H13" s="38">
        <f t="shared" si="0"/>
        <v>-7</v>
      </c>
      <c r="J13" s="24">
        <v>2.0830000000000002E-3</v>
      </c>
      <c r="K13" s="24">
        <v>2.0579999999999999E-3</v>
      </c>
    </row>
    <row r="14" spans="1:11" x14ac:dyDescent="0.25">
      <c r="A14" s="22" t="s">
        <v>7</v>
      </c>
      <c r="B14" s="24">
        <v>21</v>
      </c>
      <c r="C14" s="24">
        <v>572</v>
      </c>
      <c r="D14" s="24">
        <v>552</v>
      </c>
      <c r="E14" s="24">
        <v>600</v>
      </c>
      <c r="F14" s="24">
        <v>600</v>
      </c>
      <c r="G14" s="21">
        <v>592</v>
      </c>
      <c r="H14" s="38">
        <f t="shared" si="0"/>
        <v>-8</v>
      </c>
      <c r="J14" s="24">
        <v>2.2950000000000002E-3</v>
      </c>
      <c r="K14" s="24">
        <v>2.264E-3</v>
      </c>
    </row>
    <row r="15" spans="1:11" x14ac:dyDescent="0.25">
      <c r="A15" s="22" t="s">
        <v>10</v>
      </c>
      <c r="B15" s="24">
        <v>545</v>
      </c>
      <c r="C15" s="24"/>
      <c r="D15" s="24"/>
      <c r="E15" s="24"/>
      <c r="F15" s="24"/>
      <c r="G15" s="21"/>
      <c r="H15" s="12"/>
    </row>
    <row r="16" spans="1:11" x14ac:dyDescent="0.25">
      <c r="C16" s="5"/>
      <c r="D16" s="5"/>
      <c r="E16" s="5"/>
      <c r="F16" s="5"/>
      <c r="G16" s="4"/>
    </row>
    <row r="17" spans="1:9" x14ac:dyDescent="0.25">
      <c r="A17" t="s">
        <v>34</v>
      </c>
      <c r="I17" s="4"/>
    </row>
    <row r="18" spans="1:9" x14ac:dyDescent="0.25">
      <c r="A18" t="s">
        <v>35</v>
      </c>
      <c r="I18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29C24-920C-4E32-852E-2BCFB5D01555}">
  <dimension ref="A1:H16"/>
  <sheetViews>
    <sheetView workbookViewId="0">
      <selection activeCell="C2" sqref="C2:D13"/>
    </sheetView>
  </sheetViews>
  <sheetFormatPr defaultRowHeight="15" x14ac:dyDescent="0.25"/>
  <cols>
    <col min="1" max="1" width="13.28515625" bestFit="1" customWidth="1"/>
    <col min="2" max="2" width="4" bestFit="1" customWidth="1"/>
    <col min="3" max="3" width="9" style="27" bestFit="1" customWidth="1"/>
    <col min="4" max="4" width="9" bestFit="1" customWidth="1"/>
    <col min="6" max="6" width="5" style="30" customWidth="1"/>
    <col min="7" max="7" width="11.42578125" style="40" customWidth="1"/>
    <col min="8" max="8" width="9.28515625" customWidth="1"/>
  </cols>
  <sheetData>
    <row r="1" spans="1:8" x14ac:dyDescent="0.25">
      <c r="C1"/>
    </row>
    <row r="2" spans="1:8" x14ac:dyDescent="0.25">
      <c r="C2" s="20" t="s">
        <v>23</v>
      </c>
    </row>
    <row r="3" spans="1:8" x14ac:dyDescent="0.25">
      <c r="C3" s="20">
        <v>2017</v>
      </c>
      <c r="D3" s="20" t="s">
        <v>31</v>
      </c>
      <c r="E3" s="8"/>
    </row>
    <row r="4" spans="1:8" x14ac:dyDescent="0.25">
      <c r="C4" s="20" t="s">
        <v>33</v>
      </c>
      <c r="D4" s="20" t="s">
        <v>33</v>
      </c>
      <c r="E4" s="8"/>
      <c r="H4" s="8"/>
    </row>
    <row r="5" spans="1:8" x14ac:dyDescent="0.25">
      <c r="A5" s="22" t="s">
        <v>8</v>
      </c>
      <c r="B5" s="20" t="s">
        <v>9</v>
      </c>
      <c r="C5" s="20" t="s">
        <v>30</v>
      </c>
      <c r="D5" s="20" t="s">
        <v>30</v>
      </c>
      <c r="H5" s="8"/>
    </row>
    <row r="6" spans="1:8" x14ac:dyDescent="0.25">
      <c r="A6" s="22" t="s">
        <v>0</v>
      </c>
      <c r="B6" s="24">
        <v>5</v>
      </c>
      <c r="C6" s="24">
        <v>1.1839999999999999E-3</v>
      </c>
      <c r="D6" s="24">
        <v>1.2340000000000001E-3</v>
      </c>
      <c r="E6" s="7"/>
      <c r="H6" s="7"/>
    </row>
    <row r="7" spans="1:8" x14ac:dyDescent="0.25">
      <c r="A7" s="22" t="s">
        <v>1</v>
      </c>
      <c r="B7" s="24">
        <v>5</v>
      </c>
      <c r="C7" s="24">
        <v>1.3389999999999999E-3</v>
      </c>
      <c r="D7" s="24">
        <v>1.372E-3</v>
      </c>
      <c r="H7" s="10"/>
    </row>
    <row r="8" spans="1:8" x14ac:dyDescent="0.25">
      <c r="A8" s="22" t="s">
        <v>2</v>
      </c>
      <c r="B8" s="24">
        <v>131</v>
      </c>
      <c r="C8" s="24">
        <v>1.4829999999999999E-3</v>
      </c>
      <c r="D8" s="24">
        <v>1.5089999999999999E-3</v>
      </c>
      <c r="H8" s="10"/>
    </row>
    <row r="9" spans="1:8" x14ac:dyDescent="0.25">
      <c r="A9" s="22" t="s">
        <v>3</v>
      </c>
      <c r="B9" s="24">
        <v>13</v>
      </c>
      <c r="C9" s="24">
        <v>1.787E-3</v>
      </c>
      <c r="D9" s="24">
        <v>1.7830000000000001E-3</v>
      </c>
      <c r="H9" s="10"/>
    </row>
    <row r="10" spans="1:8" x14ac:dyDescent="0.25">
      <c r="A10" s="22" t="s">
        <v>4</v>
      </c>
      <c r="B10" s="24">
        <v>206</v>
      </c>
      <c r="C10" s="24">
        <v>1.8469999999999999E-3</v>
      </c>
      <c r="D10" s="24">
        <v>1.8519999999999999E-3</v>
      </c>
      <c r="H10" s="10"/>
    </row>
    <row r="11" spans="1:8" x14ac:dyDescent="0.25">
      <c r="A11" s="22" t="s">
        <v>5</v>
      </c>
      <c r="B11" s="24">
        <v>11</v>
      </c>
      <c r="C11" s="24">
        <v>2.0349999999999999E-3</v>
      </c>
      <c r="D11" s="24">
        <v>2.0230000000000001E-3</v>
      </c>
      <c r="H11" s="10"/>
    </row>
    <row r="12" spans="1:8" x14ac:dyDescent="0.25">
      <c r="A12" s="22" t="s">
        <v>6</v>
      </c>
      <c r="B12" s="24">
        <v>153</v>
      </c>
      <c r="C12" s="24">
        <v>2.0830000000000002E-3</v>
      </c>
      <c r="D12" s="24">
        <v>2.0579999999999999E-3</v>
      </c>
      <c r="H12" s="10"/>
    </row>
    <row r="13" spans="1:8" x14ac:dyDescent="0.25">
      <c r="A13" s="22" t="s">
        <v>7</v>
      </c>
      <c r="B13" s="24">
        <v>21</v>
      </c>
      <c r="C13" s="24">
        <v>2.2950000000000002E-3</v>
      </c>
      <c r="D13" s="24">
        <v>2.264E-3</v>
      </c>
      <c r="H13" s="10"/>
    </row>
    <row r="14" spans="1:8" x14ac:dyDescent="0.25">
      <c r="A14" s="22" t="s">
        <v>10</v>
      </c>
      <c r="B14" s="24">
        <v>545</v>
      </c>
      <c r="C14"/>
      <c r="H14" s="10"/>
    </row>
    <row r="15" spans="1:8" x14ac:dyDescent="0.25">
      <c r="A15" s="2"/>
      <c r="C15" s="29"/>
    </row>
    <row r="16" spans="1:8" x14ac:dyDescent="0.25">
      <c r="A16" s="31"/>
      <c r="B16" s="32"/>
      <c r="C16" s="32"/>
      <c r="D16" s="32"/>
      <c r="E16" s="32"/>
      <c r="F16" s="35"/>
      <c r="H16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 2024 Detail</vt:lpstr>
      <vt:lpstr>2024 Summary</vt:lpstr>
      <vt:lpstr>Ben vs Rich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 Maj</dc:creator>
  <cp:lastModifiedBy>Halloween 2016 MicroCenter</cp:lastModifiedBy>
  <cp:lastPrinted>2022-11-07T18:12:15Z</cp:lastPrinted>
  <dcterms:created xsi:type="dcterms:W3CDTF">2022-10-05T23:29:57Z</dcterms:created>
  <dcterms:modified xsi:type="dcterms:W3CDTF">2023-11-10T18:51:30Z</dcterms:modified>
</cp:coreProperties>
</file>